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案例入选优秀作品名单" sheetId="1" r:id="rId1"/>
  </sheets>
  <definedNames>
    <definedName name="_xlnm._FilterDatabase" localSheetId="0" hidden="1">案例入选优秀作品名单!$C$2:$F$2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<sst xmlns="http://schemas.openxmlformats.org/spreadsheetml/2006/main" count="147" uniqueCount="86">
  <si>
    <t>2026年全市中小学（幼儿园）教育装备管理使用、管养维护案例征集活动入选优秀案例名单</t>
  </si>
  <si>
    <t>作品id</t>
  </si>
  <si>
    <t>序号</t>
  </si>
  <si>
    <t>案例分组</t>
  </si>
  <si>
    <t>作品名</t>
  </si>
  <si>
    <t>作者</t>
  </si>
  <si>
    <t>作者学校</t>
  </si>
  <si>
    <t>备注</t>
  </si>
  <si>
    <t>管理使用类</t>
  </si>
  <si>
    <t>于永卿</t>
  </si>
  <si>
    <t>蒙城县第二中学</t>
  </si>
  <si>
    <t>拟推荐参加省级活动</t>
  </si>
  <si>
    <t>梅强</t>
  </si>
  <si>
    <t>涡阳县第五小学</t>
  </si>
  <si>
    <t>高洁</t>
  </si>
  <si>
    <t>亳州市第三完全中学</t>
  </si>
  <si>
    <t>王稼祥</t>
  </si>
  <si>
    <t>利辛中学</t>
  </si>
  <si>
    <t>杨梓琪</t>
  </si>
  <si>
    <t>亳州市丹华小学</t>
  </si>
  <si>
    <t>刘畅</t>
  </si>
  <si>
    <t>亳州市第九幼儿园</t>
  </si>
  <si>
    <t>孙强</t>
  </si>
  <si>
    <t>蒙城县板桥镇中心小学</t>
  </si>
  <si>
    <t>葛荣</t>
  </si>
  <si>
    <t>利辛县淝河路小学</t>
  </si>
  <si>
    <t>侯艳</t>
  </si>
  <si>
    <t>亳州十二中学</t>
  </si>
  <si>
    <t>武艳艳</t>
  </si>
  <si>
    <t>江璇</t>
  </si>
  <si>
    <t>涡阳县第五小学石弓山路校区</t>
  </si>
  <si>
    <t>余海波</t>
  </si>
  <si>
    <t>双涧镇中心幼儿园</t>
  </si>
  <si>
    <t>王梦如</t>
  </si>
  <si>
    <t>姚庆灵</t>
  </si>
  <si>
    <t>利辛县马店孜学区第一小学</t>
  </si>
  <si>
    <t>张永</t>
  </si>
  <si>
    <t>蒙城县三义路小学</t>
  </si>
  <si>
    <t>张甜甜</t>
  </si>
  <si>
    <t>利辛县城北学区陈郢小学</t>
  </si>
  <si>
    <t>学习空间应用类</t>
  </si>
  <si>
    <t>朱丽莎</t>
  </si>
  <si>
    <t>蔡开蒙</t>
  </si>
  <si>
    <t>蒙城县第三幼儿园</t>
  </si>
  <si>
    <t>聂宗玲</t>
  </si>
  <si>
    <t>亳州市亳芜幼儿园</t>
  </si>
  <si>
    <t>涂丽丽</t>
  </si>
  <si>
    <t>朱珊珊</t>
  </si>
  <si>
    <t>亳州市实验幼儿园</t>
  </si>
  <si>
    <t>谷源</t>
  </si>
  <si>
    <t>沙沙</t>
  </si>
  <si>
    <t>亳州市谯城区黉学育才小学</t>
  </si>
  <si>
    <t>刘园园</t>
  </si>
  <si>
    <t>杨小梅</t>
  </si>
  <si>
    <t>孙世伟</t>
  </si>
  <si>
    <t>亳州学院实验小学</t>
  </si>
  <si>
    <t>孙淑梦</t>
  </si>
  <si>
    <t>利辛县第十中学</t>
  </si>
  <si>
    <t>王兴芳</t>
  </si>
  <si>
    <t>亳州市仙翁路幼儿园</t>
  </si>
  <si>
    <t>孙伟微</t>
  </si>
  <si>
    <t>涡阳县双庙学区中心学校</t>
  </si>
  <si>
    <t>张学勤</t>
  </si>
  <si>
    <t>薛阁街道办事处市府小学</t>
  </si>
  <si>
    <t>李娜</t>
  </si>
  <si>
    <t>郗长信</t>
  </si>
  <si>
    <t>蒙城县三义路中学联盟齐山路校区</t>
  </si>
  <si>
    <t>苗潇宁</t>
  </si>
  <si>
    <t>田琳</t>
  </si>
  <si>
    <t>乐土镇幼儿园</t>
  </si>
  <si>
    <t>一起玩翻天</t>
  </si>
  <si>
    <t>李静</t>
  </si>
  <si>
    <t>坛城镇幼儿园</t>
  </si>
  <si>
    <t>运维服务类</t>
  </si>
  <si>
    <t>李晓亮</t>
  </si>
  <si>
    <t>城关学区中心小学</t>
  </si>
  <si>
    <t>丁晓兰</t>
  </si>
  <si>
    <t>涡阳县第四小学</t>
  </si>
  <si>
    <t>李红</t>
  </si>
  <si>
    <t>涡阳县第七小学</t>
  </si>
  <si>
    <t>王曼云</t>
  </si>
  <si>
    <t>薛阁办事处铁路小学</t>
  </si>
  <si>
    <t>陆维星</t>
  </si>
  <si>
    <t>亳州市第八中学</t>
  </si>
  <si>
    <t>王鹏</t>
  </si>
  <si>
    <t>孙庙乡中心学校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</si>
</sst>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宋体"/>
      <charset val="134"/>
      <scheme val="minor"/>
    </font>
    <font>
      <sz val="18"/>
      <name val="黑体"/>
      <charset val="134"/>
    </font>
    <font>
      <sz val="18"/>
      <name val="仿宋_GB2312"/>
      <charset val="134"/>
    </font>
    <font>
      <sz val="14"/>
      <name val="仿宋_GB2312"/>
      <charset val="134"/>
    </font>
    <font>
      <sz val="14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"/>
  <sheetViews>
    <sheetView tabSelected="1" topLeftCell="B31" workbookViewId="0">
      <selection activeCell="F34" sqref="F34"/>
    </sheetView>
  </sheetViews>
  <sheetFormatPr defaultColWidth="10" defaultRowHeight="14.4" outlineLevelCol="6"/>
  <cols>
    <col min="1" max="1" width="14.1111111111111" style="1"/>
    <col min="2" max="2" width="8" style="1" customWidth="1"/>
    <col min="3" max="3" width="24.6666666666667" style="2" customWidth="1"/>
    <col min="4" max="4" width="33.3333333333333" style="1" customWidth="1"/>
    <col min="5" max="5" width="22.3333333333333" style="1" customWidth="1"/>
    <col min="6" max="6" width="28" style="1" customWidth="1"/>
    <col min="7" max="7" width="20.1111111111111" style="1" customWidth="1"/>
    <col min="8" max="16384" width="10" style="1"/>
  </cols>
  <sheetData>
    <row r="1" ht="51" customHeight="1" spans="1:7">
      <c r="A1" s="3"/>
      <c r="B1" s="4" t="s">
        <v>0</v>
      </c>
      <c r="C1" s="5"/>
      <c r="D1" s="5"/>
      <c r="E1" s="5"/>
      <c r="F1" s="5"/>
      <c r="G1" s="5"/>
    </row>
    <row r="2" ht="17.4" spans="1:7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34.8" spans="1:7">
      <c r="A3" s="6">
        <v>100067340</v>
      </c>
      <c r="B3" s="7">
        <v>1</v>
      </c>
      <c r="C3" s="7" t="s">
        <v>8</v>
      </c>
      <c r="D3" s="7" t="str">
        <f>"精细管控赋能化学实验室高效管理"</f>
        <v>精细管控赋能化学实验室高效管理</v>
      </c>
      <c r="E3" s="7" t="s">
        <v>9</v>
      </c>
      <c r="F3" s="7" t="s">
        <v>10</v>
      </c>
      <c r="G3" s="8" t="s">
        <v>11</v>
      </c>
    </row>
    <row r="4" s="1" customFormat="1" ht="34.8" spans="1:7">
      <c r="A4" s="6">
        <v>100067295</v>
      </c>
      <c r="B4" s="7">
        <v>2</v>
      </c>
      <c r="C4" s="7" t="s">
        <v>8</v>
      </c>
      <c r="D4" s="7" t="str">
        <f>"规范馆藏图书管理 打造书香育人空间"</f>
        <v>规范馆藏图书管理 打造书香育人空间</v>
      </c>
      <c r="E4" s="7" t="s">
        <v>12</v>
      </c>
      <c r="F4" s="7" t="s">
        <v>13</v>
      </c>
      <c r="G4" s="8" t="s">
        <v>11</v>
      </c>
    </row>
    <row r="5" s="1" customFormat="1" ht="34.8" spans="1:7">
      <c r="A5" s="6">
        <v>100067326</v>
      </c>
      <c r="B5" s="7">
        <v>3</v>
      </c>
      <c r="C5" s="7" t="s">
        <v>8</v>
      </c>
      <c r="D5" s="7" t="str">
        <f>"高中英语智慧课堂装备管养实践"</f>
        <v>高中英语智慧课堂装备管养实践</v>
      </c>
      <c r="E5" s="7" t="s">
        <v>14</v>
      </c>
      <c r="F5" s="7" t="s">
        <v>15</v>
      </c>
      <c r="G5" s="8" t="s">
        <v>11</v>
      </c>
    </row>
    <row r="6" s="1" customFormat="1" ht="34.8" spans="1:7">
      <c r="A6" s="6">
        <v>100067312</v>
      </c>
      <c r="B6" s="7">
        <v>4</v>
      </c>
      <c r="C6" s="7" t="s">
        <v>8</v>
      </c>
      <c r="D6" s="7" t="str">
        <f>"打造3D创客学习空间 赋能项目式学习"</f>
        <v>打造3D创客学习空间 赋能项目式学习</v>
      </c>
      <c r="E6" s="7" t="s">
        <v>16</v>
      </c>
      <c r="F6" s="7" t="s">
        <v>17</v>
      </c>
      <c r="G6" s="8" t="s">
        <v>11</v>
      </c>
    </row>
    <row r="7" s="1" customFormat="1" ht="34.8" spans="1:7">
      <c r="A7" s="6">
        <v>100067321</v>
      </c>
      <c r="B7" s="7">
        <v>5</v>
      </c>
      <c r="C7" s="7" t="s">
        <v>8</v>
      </c>
      <c r="D7" s="7" t="str">
        <f>"丹华“创客空间”管理实践案例"</f>
        <v>丹华“创客空间”管理实践案例</v>
      </c>
      <c r="E7" s="7" t="s">
        <v>18</v>
      </c>
      <c r="F7" s="7" t="s">
        <v>19</v>
      </c>
      <c r="G7" s="8" t="s">
        <v>11</v>
      </c>
    </row>
    <row r="8" s="1" customFormat="1" ht="34.8" spans="1:7">
      <c r="A8" s="6">
        <v>100067369</v>
      </c>
      <c r="B8" s="7">
        <v>6</v>
      </c>
      <c r="C8" s="7" t="s">
        <v>8</v>
      </c>
      <c r="D8" s="7" t="str">
        <f>"给装备安个“家”，让资源活起来"</f>
        <v>给装备安个“家”，让资源活起来</v>
      </c>
      <c r="E8" s="7" t="s">
        <v>20</v>
      </c>
      <c r="F8" s="7" t="s">
        <v>21</v>
      </c>
      <c r="G8" s="8" t="s">
        <v>11</v>
      </c>
    </row>
    <row r="9" s="1" customFormat="1" ht="34.8" spans="1:7">
      <c r="A9" s="6">
        <v>100067278</v>
      </c>
      <c r="B9" s="7">
        <v>7</v>
      </c>
      <c r="C9" s="7" t="s">
        <v>8</v>
      </c>
      <c r="D9" s="7" t="str">
        <f>"抓实功能教室管理，赋能数学课堂教学"</f>
        <v>抓实功能教室管理，赋能数学课堂教学</v>
      </c>
      <c r="E9" s="7" t="s">
        <v>22</v>
      </c>
      <c r="F9" s="7" t="s">
        <v>23</v>
      </c>
      <c r="G9" s="8" t="s">
        <v>11</v>
      </c>
    </row>
    <row r="10" ht="34.8" spans="1:7">
      <c r="A10" s="6">
        <v>100067328</v>
      </c>
      <c r="B10" s="7">
        <v>8</v>
      </c>
      <c r="C10" s="7" t="s">
        <v>8</v>
      </c>
      <c r="D10" s="7" t="str">
        <f>"迭代现有设备，构建“1加5”智慧课堂"</f>
        <v>迭代现有设备，构建“1加5”智慧课堂</v>
      </c>
      <c r="E10" s="7" t="s">
        <v>24</v>
      </c>
      <c r="F10" s="7" t="s">
        <v>25</v>
      </c>
      <c r="G10" s="7"/>
    </row>
    <row r="11" ht="34.8" spans="1:7">
      <c r="A11" s="6">
        <v>100067311</v>
      </c>
      <c r="B11" s="7">
        <v>9</v>
      </c>
      <c r="C11" s="7" t="s">
        <v>8</v>
      </c>
      <c r="D11" s="7" t="str">
        <f>"精细化管好化学实验室赋能课堂教学"</f>
        <v>精细化管好化学实验室赋能课堂教学</v>
      </c>
      <c r="E11" s="7" t="s">
        <v>26</v>
      </c>
      <c r="F11" s="7" t="s">
        <v>27</v>
      </c>
      <c r="G11" s="7"/>
    </row>
    <row r="12" ht="34.8" spans="1:7">
      <c r="A12" s="6">
        <v>100067332</v>
      </c>
      <c r="B12" s="7">
        <v>10</v>
      </c>
      <c r="C12" s="7" t="s">
        <v>8</v>
      </c>
      <c r="D12" s="7" t="str">
        <f>"装备育人：智能体助力机房闭环管护"</f>
        <v>装备育人：智能体助力机房闭环管护</v>
      </c>
      <c r="E12" s="7" t="s">
        <v>28</v>
      </c>
      <c r="F12" s="7" t="s">
        <v>17</v>
      </c>
      <c r="G12" s="7"/>
    </row>
    <row r="13" ht="34.8" spans="1:7">
      <c r="A13" s="6">
        <v>100067271</v>
      </c>
      <c r="B13" s="7">
        <v>11</v>
      </c>
      <c r="C13" s="7" t="s">
        <v>8</v>
      </c>
      <c r="D13" s="7" t="str">
        <f>"以智赋能  深耕课堂提质"</f>
        <v>以智赋能  深耕课堂提质</v>
      </c>
      <c r="E13" s="7" t="s">
        <v>29</v>
      </c>
      <c r="F13" s="7" t="s">
        <v>30</v>
      </c>
      <c r="G13" s="7"/>
    </row>
    <row r="14" ht="34.8" spans="1:7">
      <c r="A14" s="6">
        <v>100067288</v>
      </c>
      <c r="B14" s="7">
        <v>12</v>
      </c>
      <c r="C14" s="7" t="s">
        <v>8</v>
      </c>
      <c r="D14" s="7" t="str">
        <f>"中班编织区装备管护实践案例"</f>
        <v>中班编织区装备管护实践案例</v>
      </c>
      <c r="E14" s="7" t="s">
        <v>31</v>
      </c>
      <c r="F14" s="7" t="s">
        <v>32</v>
      </c>
      <c r="G14" s="7"/>
    </row>
    <row r="15" ht="34.8" spans="1:7">
      <c r="A15" s="6">
        <v>100067353</v>
      </c>
      <c r="B15" s="7">
        <v>13</v>
      </c>
      <c r="C15" s="7" t="s">
        <v>8</v>
      </c>
      <c r="D15" s="7" t="str">
        <f>"玩转户外游戏，学会材料管护"</f>
        <v>玩转户外游戏，学会材料管护</v>
      </c>
      <c r="E15" s="7" t="s">
        <v>33</v>
      </c>
      <c r="F15" s="7" t="s">
        <v>32</v>
      </c>
      <c r="G15" s="7"/>
    </row>
    <row r="16" ht="34.8" spans="1:7">
      <c r="A16" s="6">
        <v>100067260</v>
      </c>
      <c r="B16" s="7">
        <v>14</v>
      </c>
      <c r="C16" s="7" t="s">
        <v>8</v>
      </c>
      <c r="D16" s="7" t="str">
        <f>"深耕美育赋能 精细管护提质"</f>
        <v>深耕美育赋能 精细管护提质</v>
      </c>
      <c r="E16" s="7" t="s">
        <v>34</v>
      </c>
      <c r="F16" s="7" t="s">
        <v>35</v>
      </c>
      <c r="G16" s="7"/>
    </row>
    <row r="17" ht="17.4" spans="1:7">
      <c r="A17" s="6">
        <v>100067314</v>
      </c>
      <c r="B17" s="7">
        <v>15</v>
      </c>
      <c r="C17" s="7" t="s">
        <v>8</v>
      </c>
      <c r="D17" s="7" t="str">
        <f>"科学实验室的应用研究案例"</f>
        <v>科学实验室的应用研究案例</v>
      </c>
      <c r="E17" s="7" t="s">
        <v>36</v>
      </c>
      <c r="F17" s="7" t="s">
        <v>37</v>
      </c>
      <c r="G17" s="7"/>
    </row>
    <row r="18" ht="34.8" spans="1:7">
      <c r="A18" s="6">
        <v>100067309</v>
      </c>
      <c r="B18" s="7">
        <v>16</v>
      </c>
      <c r="C18" s="7" t="s">
        <v>8</v>
      </c>
      <c r="D18" s="7" t="str">
        <f>"抓实功能室管护，赋能美育探究式学习"</f>
        <v>抓实功能室管护，赋能美育探究式学习</v>
      </c>
      <c r="E18" s="7" t="s">
        <v>38</v>
      </c>
      <c r="F18" s="7" t="s">
        <v>39</v>
      </c>
      <c r="G18" s="7"/>
    </row>
    <row r="19" s="1" customFormat="1" ht="34.8" spans="1:7">
      <c r="A19" s="6">
        <v>100067301</v>
      </c>
      <c r="B19" s="7">
        <v>17</v>
      </c>
      <c r="C19" s="7" t="s">
        <v>40</v>
      </c>
      <c r="D19" s="7" t="str">
        <f>"AI中药材识别学习空间应用实践"</f>
        <v>AI中药材识别学习空间应用实践</v>
      </c>
      <c r="E19" s="7" t="s">
        <v>41</v>
      </c>
      <c r="F19" s="7" t="s">
        <v>15</v>
      </c>
      <c r="G19" s="8" t="s">
        <v>11</v>
      </c>
    </row>
    <row r="20" s="1" customFormat="1" ht="34.8" spans="1:7">
      <c r="A20" s="6">
        <v>100067281</v>
      </c>
      <c r="B20" s="7">
        <v>18</v>
      </c>
      <c r="C20" s="7" t="s">
        <v>40</v>
      </c>
      <c r="D20" s="7" t="str">
        <f>"智能体筑界：家园协同美育云空间"</f>
        <v>智能体筑界：家园协同美育云空间</v>
      </c>
      <c r="E20" s="7" t="s">
        <v>42</v>
      </c>
      <c r="F20" s="7" t="s">
        <v>43</v>
      </c>
      <c r="G20" s="8" t="s">
        <v>11</v>
      </c>
    </row>
    <row r="21" s="1" customFormat="1" ht="34.8" spans="1:7">
      <c r="A21" s="6">
        <v>100067283</v>
      </c>
      <c r="B21" s="7">
        <v>19</v>
      </c>
      <c r="C21" s="7" t="s">
        <v>40</v>
      </c>
      <c r="D21" s="7" t="str">
        <f>"用好科探室 赋能幼儿探究学习"</f>
        <v>用好科探室 赋能幼儿探究学习</v>
      </c>
      <c r="E21" s="7" t="s">
        <v>44</v>
      </c>
      <c r="F21" s="7" t="s">
        <v>45</v>
      </c>
      <c r="G21" s="8" t="s">
        <v>11</v>
      </c>
    </row>
    <row r="22" s="1" customFormat="1" ht="34.8" spans="1:7">
      <c r="A22" s="6">
        <v>100067272</v>
      </c>
      <c r="B22" s="7">
        <v>20</v>
      </c>
      <c r="C22" s="7" t="s">
        <v>40</v>
      </c>
      <c r="D22" s="7" t="str">
        <f>"三年级图书馆读写学习空间应用"</f>
        <v>三年级图书馆读写学习空间应用</v>
      </c>
      <c r="E22" s="7" t="s">
        <v>46</v>
      </c>
      <c r="F22" s="7" t="s">
        <v>13</v>
      </c>
      <c r="G22" s="8" t="s">
        <v>11</v>
      </c>
    </row>
    <row r="23" s="1" customFormat="1" ht="34.8" spans="1:7">
      <c r="A23" s="6">
        <v>100067299</v>
      </c>
      <c r="B23" s="7">
        <v>21</v>
      </c>
      <c r="C23" s="7" t="s">
        <v>40</v>
      </c>
      <c r="D23" s="7" t="str">
        <f>"桔梗种植区劳动课程的建构与实施"</f>
        <v>桔梗种植区劳动课程的建构与实施</v>
      </c>
      <c r="E23" s="7" t="s">
        <v>47</v>
      </c>
      <c r="F23" s="7" t="s">
        <v>48</v>
      </c>
      <c r="G23" s="8" t="s">
        <v>11</v>
      </c>
    </row>
    <row r="24" s="1" customFormat="1" ht="34.8" spans="1:7">
      <c r="A24" s="6">
        <v>100067307</v>
      </c>
      <c r="B24" s="7">
        <v>22</v>
      </c>
      <c r="C24" s="7" t="s">
        <v>40</v>
      </c>
      <c r="D24" s="7" t="str">
        <f>"一间机房的三重身份证"</f>
        <v>一间机房的三重身份证</v>
      </c>
      <c r="E24" s="7" t="s">
        <v>49</v>
      </c>
      <c r="F24" s="7" t="s">
        <v>15</v>
      </c>
      <c r="G24" s="8" t="s">
        <v>11</v>
      </c>
    </row>
    <row r="25" ht="34.8" spans="1:7">
      <c r="A25" s="6">
        <v>100067361</v>
      </c>
      <c r="B25" s="7">
        <v>23</v>
      </c>
      <c r="C25" s="7" t="s">
        <v>40</v>
      </c>
      <c r="D25" s="7" t="str">
        <f>"数智教室赋能教师专业发展的实践"</f>
        <v>数智教室赋能教师专业发展的实践</v>
      </c>
      <c r="E25" s="7" t="s">
        <v>50</v>
      </c>
      <c r="F25" s="7" t="s">
        <v>51</v>
      </c>
      <c r="G25" s="7"/>
    </row>
    <row r="26" ht="34.8" spans="1:7">
      <c r="A26" s="6">
        <v>100067298</v>
      </c>
      <c r="B26" s="7">
        <v>24</v>
      </c>
      <c r="C26" s="7" t="s">
        <v>40</v>
      </c>
      <c r="D26" s="7" t="str">
        <f>"盘活教室，赋能器乐兴趣课堂"</f>
        <v>盘活教室，赋能器乐兴趣课堂</v>
      </c>
      <c r="E26" s="7" t="s">
        <v>52</v>
      </c>
      <c r="F26" s="7" t="s">
        <v>25</v>
      </c>
      <c r="G26" s="7"/>
    </row>
    <row r="27" ht="17.4" spans="1:7">
      <c r="A27" s="6">
        <v>100067282</v>
      </c>
      <c r="B27" s="7">
        <v>25</v>
      </c>
      <c r="C27" s="7" t="s">
        <v>40</v>
      </c>
      <c r="D27" s="7" t="str">
        <f>"让心事有处安放"</f>
        <v>让心事有处安放</v>
      </c>
      <c r="E27" s="7" t="s">
        <v>53</v>
      </c>
      <c r="F27" s="7" t="s">
        <v>27</v>
      </c>
      <c r="G27" s="7"/>
    </row>
    <row r="28" ht="34.8" spans="1:7">
      <c r="A28" s="6">
        <v>100067351</v>
      </c>
      <c r="B28" s="7">
        <v>26</v>
      </c>
      <c r="C28" s="7" t="s">
        <v>40</v>
      </c>
      <c r="D28" s="7" t="str">
        <f>"搭建人人通空间 赋能教育数字化"</f>
        <v>搭建人人通空间 赋能教育数字化</v>
      </c>
      <c r="E28" s="7" t="s">
        <v>54</v>
      </c>
      <c r="F28" s="7" t="s">
        <v>55</v>
      </c>
      <c r="G28" s="7"/>
    </row>
    <row r="29" ht="34.8" spans="1:7">
      <c r="A29" s="6">
        <v>100067263</v>
      </c>
      <c r="B29" s="7">
        <v>27</v>
      </c>
      <c r="C29" s="7" t="s">
        <v>40</v>
      </c>
      <c r="D29" s="7" t="str">
        <f>"智慧课堂赋能空间向量基本定理"</f>
        <v>智慧课堂赋能空间向量基本定理</v>
      </c>
      <c r="E29" s="7" t="s">
        <v>56</v>
      </c>
      <c r="F29" s="7" t="s">
        <v>57</v>
      </c>
      <c r="G29" s="7"/>
    </row>
    <row r="30" ht="34.8" spans="1:7">
      <c r="A30" s="6">
        <v>100067317</v>
      </c>
      <c r="B30" s="7">
        <v>28</v>
      </c>
      <c r="C30" s="7" t="s">
        <v>40</v>
      </c>
      <c r="D30" s="7" t="str">
        <f>"趣享五趣空间，管好活动装备"</f>
        <v>趣享五趣空间，管好活动装备</v>
      </c>
      <c r="E30" s="7" t="s">
        <v>58</v>
      </c>
      <c r="F30" s="7" t="s">
        <v>59</v>
      </c>
      <c r="G30" s="7"/>
    </row>
    <row r="31" ht="52.2" spans="1:7">
      <c r="A31" s="6">
        <v>100067262</v>
      </c>
      <c r="B31" s="7">
        <v>29</v>
      </c>
      <c r="C31" s="7" t="s">
        <v>40</v>
      </c>
      <c r="D31" s="7" t="str">
        <f>"润心苑里向阳生——以自然浸润筑乡村校园心理健康中心"</f>
        <v>润心苑里向阳生——以自然浸润筑乡村校园心理健康中心</v>
      </c>
      <c r="E31" s="7" t="s">
        <v>60</v>
      </c>
      <c r="F31" s="7" t="s">
        <v>61</v>
      </c>
      <c r="G31" s="7"/>
    </row>
    <row r="32" ht="34.8" spans="1:7">
      <c r="A32" s="6">
        <v>100067269</v>
      </c>
      <c r="B32" s="7">
        <v>30</v>
      </c>
      <c r="C32" s="7" t="s">
        <v>40</v>
      </c>
      <c r="D32" s="9" t="str">
        <f>" 巧用AI与智慧平台，活化音乐课堂"</f>
        <v> 巧用AI与智慧平台，活化音乐课堂</v>
      </c>
      <c r="E32" s="7" t="s">
        <v>62</v>
      </c>
      <c r="F32" s="7" t="s">
        <v>63</v>
      </c>
      <c r="G32" s="7"/>
    </row>
    <row r="33" ht="34.8" spans="1:7">
      <c r="A33" s="6">
        <v>100067352</v>
      </c>
      <c r="B33" s="7">
        <v>31</v>
      </c>
      <c r="C33" s="7" t="s">
        <v>40</v>
      </c>
      <c r="D33" s="7" t="str">
        <f>"依托绿植素材，活用生物实验学习空间"</f>
        <v>依托绿植素材，活用生物实验学习空间</v>
      </c>
      <c r="E33" s="7" t="s">
        <v>64</v>
      </c>
      <c r="F33" s="7" t="s">
        <v>27</v>
      </c>
      <c r="G33" s="7"/>
    </row>
    <row r="34" ht="34.8" spans="1:7">
      <c r="A34" s="6">
        <v>100067259</v>
      </c>
      <c r="B34" s="7">
        <v>32</v>
      </c>
      <c r="C34" s="7" t="s">
        <v>40</v>
      </c>
      <c r="D34" s="7" t="str">
        <f>"以市赛视角案例：从小机房到创新智能赛场"</f>
        <v>以市赛视角案例：从小机房到创新智能赛场</v>
      </c>
      <c r="E34" s="7" t="s">
        <v>65</v>
      </c>
      <c r="F34" s="7" t="s">
        <v>66</v>
      </c>
      <c r="G34" s="7"/>
    </row>
    <row r="35" ht="17.4" spans="1:7">
      <c r="A35" s="6">
        <v>100067310</v>
      </c>
      <c r="B35" s="7">
        <v>33</v>
      </c>
      <c r="C35" s="7" t="s">
        <v>40</v>
      </c>
      <c r="D35" s="7" t="str">
        <f>"纸杯的力学奇遇"</f>
        <v>纸杯的力学奇遇</v>
      </c>
      <c r="E35" s="7" t="s">
        <v>67</v>
      </c>
      <c r="F35" s="7" t="s">
        <v>48</v>
      </c>
      <c r="G35" s="7"/>
    </row>
    <row r="36" ht="34.8" spans="1:7">
      <c r="A36" s="6">
        <v>100067339</v>
      </c>
      <c r="B36" s="7">
        <v>34</v>
      </c>
      <c r="C36" s="7" t="s">
        <v>40</v>
      </c>
      <c r="D36" s="7" t="str">
        <f>"快乐花样篮球 活力悦动童年"</f>
        <v>快乐花样篮球 活力悦动童年</v>
      </c>
      <c r="E36" s="7" t="s">
        <v>68</v>
      </c>
      <c r="F36" s="7" t="s">
        <v>69</v>
      </c>
      <c r="G36" s="7"/>
    </row>
    <row r="37" ht="17.4" spans="1:7">
      <c r="A37" s="6">
        <v>100067335</v>
      </c>
      <c r="B37" s="7">
        <v>35</v>
      </c>
      <c r="C37" s="7" t="s">
        <v>40</v>
      </c>
      <c r="D37" s="7" t="s">
        <v>70</v>
      </c>
      <c r="E37" s="7" t="s">
        <v>71</v>
      </c>
      <c r="F37" s="7" t="s">
        <v>72</v>
      </c>
      <c r="G37" s="7"/>
    </row>
    <row r="38" s="1" customFormat="1" ht="34.8" spans="1:7">
      <c r="A38" s="6">
        <v>100067280</v>
      </c>
      <c r="B38" s="7">
        <v>36</v>
      </c>
      <c r="C38" s="7" t="s">
        <v>73</v>
      </c>
      <c r="D38" s="7" t="str">
        <f>"教学一体机非正常重启故障的维护"</f>
        <v>教学一体机非正常重启故障的维护</v>
      </c>
      <c r="E38" s="7" t="s">
        <v>74</v>
      </c>
      <c r="F38" s="7" t="s">
        <v>75</v>
      </c>
      <c r="G38" s="8" t="s">
        <v>11</v>
      </c>
    </row>
    <row r="39" s="1" customFormat="1" ht="34.8" spans="1:7">
      <c r="A39" s="6">
        <v>100067329</v>
      </c>
      <c r="B39" s="7">
        <v>37</v>
      </c>
      <c r="C39" s="7" t="s">
        <v>73</v>
      </c>
      <c r="D39" s="7" t="str">
        <f>"数智赋能教学学习空间使用与维护"</f>
        <v>数智赋能教学学习空间使用与维护</v>
      </c>
      <c r="E39" s="7" t="s">
        <v>76</v>
      </c>
      <c r="F39" s="7" t="s">
        <v>77</v>
      </c>
      <c r="G39" s="8" t="s">
        <v>11</v>
      </c>
    </row>
    <row r="40" s="1" customFormat="1" ht="17.4" spans="1:7">
      <c r="A40" s="6">
        <v>100067289</v>
      </c>
      <c r="B40" s="7">
        <v>38</v>
      </c>
      <c r="C40" s="7" t="s">
        <v>73</v>
      </c>
      <c r="D40" s="7" t="str">
        <f>"电子琴功能室运维提质策略"</f>
        <v>电子琴功能室运维提质策略</v>
      </c>
      <c r="E40" s="7" t="s">
        <v>78</v>
      </c>
      <c r="F40" s="7" t="s">
        <v>79</v>
      </c>
      <c r="G40" s="7"/>
    </row>
    <row r="41" ht="34.8" spans="1:7">
      <c r="A41" s="6">
        <v>100067315</v>
      </c>
      <c r="B41" s="7">
        <v>39</v>
      </c>
      <c r="C41" s="7" t="s">
        <v>73</v>
      </c>
      <c r="D41" s="7" t="str">
        <f>"幼儿园一体机全周期运维服务"</f>
        <v>幼儿园一体机全周期运维服务</v>
      </c>
      <c r="E41" s="7" t="s">
        <v>80</v>
      </c>
      <c r="F41" s="7" t="s">
        <v>81</v>
      </c>
      <c r="G41" s="7"/>
    </row>
    <row r="42" ht="34.8" spans="1:7">
      <c r="A42" s="6">
        <v>100067251</v>
      </c>
      <c r="B42" s="7">
        <v>40</v>
      </c>
      <c r="C42" s="7" t="s">
        <v>73</v>
      </c>
      <c r="D42" s="7" t="str">
        <f>"“五管一新”微机室运维服务案例"</f>
        <v>“五管一新”微机室运维服务案例</v>
      </c>
      <c r="E42" s="7" t="s">
        <v>82</v>
      </c>
      <c r="F42" s="7" t="s">
        <v>83</v>
      </c>
      <c r="G42" s="7"/>
    </row>
    <row r="43" ht="34.8" spans="1:7">
      <c r="A43" s="6">
        <v>100067303</v>
      </c>
      <c r="B43" s="7">
        <v>41</v>
      </c>
      <c r="C43" s="7" t="s">
        <v>73</v>
      </c>
      <c r="D43" s="7" t="str">
        <f>"精管善用：孙庙中学实验室管理实践"</f>
        <v>精管善用：孙庙中学实验室管理实践</v>
      </c>
      <c r="E43" s="7" t="s">
        <v>84</v>
      </c>
      <c r="F43" s="7" t="s">
        <v>85</v>
      </c>
      <c r="G43" s="7"/>
    </row>
  </sheetData>
  <sortState ref="A2:N55">
    <sortCondition ref="C2:C55"/>
  </sortState>
  <mergeCells count="1">
    <mergeCell ref="B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案例入选优秀作品名单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我的天哪</cp:lastModifiedBy>
  <dcterms:created xsi:type="dcterms:W3CDTF">2026-10-12T09:20:00Z</dcterms:created>
  <dcterms:modified xsi:type="dcterms:W3CDTF">2026-10-12T03:52:04Z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A0C7040368234BBD868BD8678C718B82_13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